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valanche\citycontrollerusers$\jmurray\My Documents\"/>
    </mc:Choice>
  </mc:AlternateContent>
  <xr:revisionPtr revIDLastSave="0" documentId="13_ncr:1_{2E300693-C4DC-4081-B6E6-5188B86664D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R13" i="1" l="1"/>
  <c r="S14" i="1" l="1"/>
  <c r="R14" i="1"/>
  <c r="Q26" i="1"/>
  <c r="P9" i="1"/>
  <c r="R9" i="1" s="1"/>
  <c r="P8" i="1"/>
  <c r="R8" i="1" s="1"/>
  <c r="P7" i="1"/>
  <c r="R7" i="1" s="1"/>
  <c r="P6" i="1"/>
  <c r="R6" i="1" s="1"/>
  <c r="P5" i="1"/>
  <c r="R5" i="1" s="1"/>
  <c r="O26" i="1"/>
  <c r="N26" i="1"/>
  <c r="M26" i="1"/>
  <c r="L26" i="1"/>
  <c r="K26" i="1"/>
  <c r="J26" i="1"/>
  <c r="I26" i="1"/>
  <c r="H26" i="1"/>
  <c r="G26" i="1"/>
  <c r="F26" i="1"/>
  <c r="E26" i="1"/>
  <c r="D26" i="1"/>
  <c r="P3" i="1"/>
  <c r="R3" i="1" s="1"/>
  <c r="P24" i="1"/>
  <c r="R24" i="1" s="1"/>
  <c r="P23" i="1"/>
  <c r="P22" i="1"/>
  <c r="R22" i="1" s="1"/>
  <c r="P21" i="1"/>
  <c r="R21" i="1" s="1"/>
  <c r="P20" i="1"/>
  <c r="R20" i="1" s="1"/>
  <c r="P19" i="1"/>
  <c r="R19" i="1" s="1"/>
  <c r="P18" i="1"/>
  <c r="R18" i="1" s="1"/>
  <c r="P17" i="1"/>
  <c r="R17" i="1" s="1"/>
  <c r="P16" i="1"/>
  <c r="R16" i="1" s="1"/>
  <c r="P15" i="1"/>
  <c r="R15" i="1" s="1"/>
  <c r="P11" i="1"/>
  <c r="R11" i="1" s="1"/>
  <c r="P10" i="1"/>
  <c r="R10" i="1" s="1"/>
  <c r="P4" i="1"/>
  <c r="R4" i="1" s="1"/>
  <c r="R23" i="1" l="1"/>
  <c r="P12" i="1"/>
  <c r="R12" i="1" s="1"/>
  <c r="S22" i="1"/>
  <c r="S21" i="1"/>
  <c r="S20" i="1"/>
  <c r="S19" i="1"/>
  <c r="S18" i="1"/>
  <c r="S17" i="1"/>
  <c r="S16" i="1"/>
  <c r="S15" i="1"/>
  <c r="S10" i="1"/>
  <c r="S4" i="1"/>
  <c r="S12" i="1" l="1"/>
  <c r="P26" i="1"/>
  <c r="R26" i="1" s="1"/>
  <c r="S26" i="1" l="1"/>
</calcChain>
</file>

<file path=xl/sharedStrings.xml><?xml version="1.0" encoding="utf-8"?>
<sst xmlns="http://schemas.openxmlformats.org/spreadsheetml/2006/main" count="51" uniqueCount="43">
  <si>
    <t>Department</t>
  </si>
  <si>
    <t>Cost Center</t>
  </si>
  <si>
    <t>January</t>
  </si>
  <si>
    <t>February</t>
  </si>
  <si>
    <t>March</t>
  </si>
  <si>
    <t>May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</si>
  <si>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</si>
  <si>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</si>
  <si>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</si>
  <si>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</si>
  <si>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</si>
  <si>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</si>
  <si>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</si>
  <si>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</si>
  <si>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LIPS</t>
  </si>
  <si>
    <t>City Council</t>
  </si>
  <si>
    <t>Law Dept</t>
  </si>
  <si>
    <t>Fire</t>
  </si>
  <si>
    <t>DPW Engineering</t>
  </si>
  <si>
    <t>DPW Highways</t>
  </si>
  <si>
    <t>DPW Refuse</t>
  </si>
  <si>
    <t>DPW Garages</t>
  </si>
  <si>
    <t>Single Tax Office</t>
  </si>
  <si>
    <t>Parks and Recreation</t>
  </si>
  <si>
    <t>Neighborhood Police Patrol (OECD)</t>
  </si>
  <si>
    <t>OECD</t>
  </si>
  <si>
    <t>Office of the Mayor</t>
  </si>
  <si>
    <t>Office of City Controller</t>
  </si>
  <si>
    <t>Business Administration</t>
  </si>
  <si>
    <t>Human Resourses</t>
  </si>
  <si>
    <t>Information Technology</t>
  </si>
  <si>
    <t>Treasury</t>
  </si>
  <si>
    <t>DPW Cleaning and Maintence (listed in LIPS budget)</t>
  </si>
  <si>
    <t>DPW Administration</t>
  </si>
  <si>
    <t>Totals</t>
  </si>
  <si>
    <t>no o/t budget</t>
  </si>
  <si>
    <r>
      <t>Fire (</t>
    </r>
    <r>
      <rPr>
        <sz val="8"/>
        <color theme="1"/>
        <rFont val="Calibri"/>
        <family val="2"/>
        <scheme val="minor"/>
      </rPr>
      <t>Safer grant is no longer reimbursed, amount is included in fire total</t>
    </r>
    <r>
      <rPr>
        <sz val="11"/>
        <color theme="1"/>
        <rFont val="Calibri"/>
        <family val="2"/>
        <scheme val="minor"/>
      </rPr>
      <t xml:space="preserve">) </t>
    </r>
  </si>
  <si>
    <t>2021 Budget</t>
  </si>
  <si>
    <t>YTD Total</t>
  </si>
  <si>
    <t>YTD Remaining</t>
  </si>
  <si>
    <t>% Spent</t>
  </si>
  <si>
    <t>added to Police</t>
  </si>
  <si>
    <t>Police (Total includes Neighborhood Police Patrol)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</si>
</sst>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/>
    <xf numFmtId="7" fontId="2" fillId="0" borderId="0" xfId="1" applyNumberFormat="1" applyFont="1" applyAlignment="1">
      <alignment horizontal="right"/>
    </xf>
    <xf numFmtId="0" fontId="0" fillId="0" borderId="0" xfId="0" quotePrefix="1"/>
    <xf numFmtId="164" fontId="0" fillId="0" borderId="0" xfId="0" applyNumberFormat="1" applyAlignment="1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0" fontId="2" fillId="0" borderId="0" xfId="0" applyFont="1" applyAlignment="1"/>
    <xf numFmtId="10" fontId="0" fillId="0" borderId="0" xfId="0" applyNumberFormat="1" applyAlignment="1">
      <alignment horizontal="right"/>
    </xf>
    <xf numFmtId="10" fontId="0" fillId="0" borderId="0" xfId="0" applyNumberFormat="1" applyFont="1" applyAlignment="1">
      <alignment horizontal="right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1" applyNumberFormat="1" applyFont="1"/>
    <xf numFmtId="4" fontId="2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N14" sqref="N14"/>
    </sheetView>
  </sheetViews>
  <sheetFormatPr defaultRowHeight="14.5" x14ac:dyDescent="0.35"/>
  <cols>
    <col min="1" max="1" width="46.08984375" customWidth="1"/>
    <col min="2" max="2" width="14.6328125" customWidth="1"/>
    <col min="3" max="3" width="4.81640625" customWidth="1"/>
    <col min="4" max="4" width="14.6328125" style="2" customWidth="1"/>
    <col min="5" max="5" width="13.7265625" style="2" customWidth="1"/>
    <col min="6" max="6" width="18.26953125" style="2" customWidth="1"/>
    <col min="7" max="7" width="12.08984375" style="2" customWidth="1"/>
    <col min="8" max="8" width="15.36328125" style="2" customWidth="1"/>
    <col min="9" max="9" width="13" style="2" customWidth="1"/>
    <col min="10" max="10" width="12.81640625" style="2" customWidth="1"/>
    <col min="11" max="11" width="14.81640625" style="14" customWidth="1"/>
    <col min="12" max="12" width="15.26953125" style="3" customWidth="1"/>
    <col min="13" max="13" width="13.08984375" style="3" customWidth="1"/>
    <col min="14" max="14" width="13.453125" style="3" customWidth="1"/>
    <col min="15" max="15" width="14.08984375" style="3" customWidth="1"/>
    <col min="16" max="16" width="22.81640625" style="3" customWidth="1"/>
    <col min="17" max="17" width="17" style="6" customWidth="1"/>
    <col min="18" max="18" width="13.7265625" style="10" customWidth="1"/>
    <col min="19" max="19" width="14.6328125" style="11" customWidth="1"/>
  </cols>
  <sheetData>
    <row r="1" spans="1:19" x14ac:dyDescent="0.35">
      <c r="A1" t="s">
        <v>0</v>
      </c>
      <c r="B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5</v>
      </c>
      <c r="I1" s="1" t="s">
        <v>7</v>
      </c>
      <c r="J1" s="1" t="s">
        <v>8</v>
      </c>
      <c r="K1" s="13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38</v>
      </c>
      <c r="Q1" s="1" t="s">
        <v>37</v>
      </c>
      <c r="R1" s="7" t="s">
        <v>39</v>
      </c>
      <c r="S1" s="12" t="s">
        <v>40</v>
      </c>
    </row>
    <row r="2" spans="1:19" x14ac:dyDescent="0.35">
      <c r="P2" s="1"/>
      <c r="R2" s="8"/>
    </row>
    <row r="3" spans="1:19" x14ac:dyDescent="0.35">
      <c r="A3" t="s">
        <v>26</v>
      </c>
      <c r="B3">
        <v>101010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15">
        <v>0</v>
      </c>
      <c r="L3" s="2">
        <v>0</v>
      </c>
      <c r="M3" s="2">
        <v>0</v>
      </c>
      <c r="N3" s="2">
        <v>0</v>
      </c>
      <c r="P3" s="3">
        <f>SUM(D3:O3)</f>
        <v>0</v>
      </c>
      <c r="Q3" s="6">
        <v>0</v>
      </c>
      <c r="R3" s="9">
        <f t="shared" ref="R3:R26" si="0">+Q3-P3</f>
        <v>0</v>
      </c>
      <c r="S3" s="11" t="s">
        <v>35</v>
      </c>
    </row>
    <row r="4" spans="1:19" x14ac:dyDescent="0.35">
      <c r="A4" t="s">
        <v>15</v>
      </c>
      <c r="B4" s="5">
        <v>101020</v>
      </c>
      <c r="C4" s="5"/>
      <c r="D4" s="2">
        <v>0</v>
      </c>
      <c r="E4" s="2">
        <v>0</v>
      </c>
      <c r="F4" s="2">
        <v>321.77999999999997</v>
      </c>
      <c r="G4" s="2">
        <v>280.68</v>
      </c>
      <c r="H4" s="2">
        <v>0</v>
      </c>
      <c r="I4" s="2">
        <v>0</v>
      </c>
      <c r="J4" s="2">
        <v>0</v>
      </c>
      <c r="K4" s="15">
        <v>0</v>
      </c>
      <c r="L4" s="2">
        <v>0</v>
      </c>
      <c r="M4" s="2">
        <v>0</v>
      </c>
      <c r="N4" s="2">
        <v>0</v>
      </c>
      <c r="P4" s="3">
        <f>SUM(D4:O4)</f>
        <v>602.46</v>
      </c>
      <c r="Q4" s="6">
        <v>500</v>
      </c>
      <c r="R4" s="9">
        <f t="shared" si="0"/>
        <v>-102.46000000000004</v>
      </c>
      <c r="S4" s="11">
        <f>+P4/Q4</f>
        <v>1.20492</v>
      </c>
    </row>
    <row r="5" spans="1:19" x14ac:dyDescent="0.35">
      <c r="A5" t="s">
        <v>27</v>
      </c>
      <c r="B5" s="5">
        <v>101030</v>
      </c>
      <c r="C5" s="5"/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15">
        <v>0</v>
      </c>
      <c r="L5" s="2">
        <v>0</v>
      </c>
      <c r="M5" s="2">
        <v>0</v>
      </c>
      <c r="N5" s="2">
        <v>0</v>
      </c>
      <c r="P5" s="3">
        <f t="shared" ref="P5:P9" si="1">SUM(D5:O5)</f>
        <v>0</v>
      </c>
      <c r="Q5" s="6">
        <v>0</v>
      </c>
      <c r="R5" s="9">
        <f t="shared" si="0"/>
        <v>0</v>
      </c>
      <c r="S5" s="11" t="s">
        <v>35</v>
      </c>
    </row>
    <row r="6" spans="1:19" x14ac:dyDescent="0.35">
      <c r="A6" t="s">
        <v>28</v>
      </c>
      <c r="B6" s="5">
        <v>101040</v>
      </c>
      <c r="C6" s="5"/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19.739999999999998</v>
      </c>
      <c r="J6" s="2">
        <v>-19.739999999999998</v>
      </c>
      <c r="K6" s="15">
        <v>0</v>
      </c>
      <c r="L6" s="2">
        <v>0</v>
      </c>
      <c r="M6" s="2">
        <v>0</v>
      </c>
      <c r="N6" s="2">
        <v>0</v>
      </c>
      <c r="P6" s="3">
        <f t="shared" si="1"/>
        <v>0</v>
      </c>
      <c r="Q6" s="6">
        <v>0</v>
      </c>
      <c r="R6" s="9">
        <f t="shared" si="0"/>
        <v>0</v>
      </c>
      <c r="S6" s="11" t="s">
        <v>35</v>
      </c>
    </row>
    <row r="7" spans="1:19" x14ac:dyDescent="0.35">
      <c r="A7" t="s">
        <v>29</v>
      </c>
      <c r="B7" s="5">
        <v>101041</v>
      </c>
      <c r="C7" s="5"/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15">
        <v>0</v>
      </c>
      <c r="L7" s="2">
        <v>0</v>
      </c>
      <c r="M7" s="2">
        <v>0</v>
      </c>
      <c r="N7" s="2">
        <v>0</v>
      </c>
      <c r="P7" s="3">
        <f t="shared" si="1"/>
        <v>0</v>
      </c>
      <c r="Q7" s="6">
        <v>0</v>
      </c>
      <c r="R7" s="9">
        <f t="shared" si="0"/>
        <v>0</v>
      </c>
      <c r="S7" s="11" t="s">
        <v>35</v>
      </c>
    </row>
    <row r="8" spans="1:19" x14ac:dyDescent="0.35">
      <c r="A8" t="s">
        <v>30</v>
      </c>
      <c r="B8" s="5">
        <v>101042</v>
      </c>
      <c r="C8" s="5"/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15">
        <v>0</v>
      </c>
      <c r="L8" s="2">
        <v>0</v>
      </c>
      <c r="M8" s="2">
        <v>0</v>
      </c>
      <c r="N8" s="2">
        <v>0</v>
      </c>
      <c r="P8" s="3">
        <f t="shared" si="1"/>
        <v>0</v>
      </c>
      <c r="Q8" s="6">
        <v>0</v>
      </c>
      <c r="R8" s="9">
        <f t="shared" si="0"/>
        <v>0</v>
      </c>
      <c r="S8" s="11" t="s">
        <v>35</v>
      </c>
    </row>
    <row r="9" spans="1:19" x14ac:dyDescent="0.35">
      <c r="A9" t="s">
        <v>31</v>
      </c>
      <c r="B9" s="5">
        <v>101043</v>
      </c>
      <c r="C9" s="5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15">
        <v>0</v>
      </c>
      <c r="L9" s="2">
        <v>0</v>
      </c>
      <c r="M9" s="2">
        <v>0</v>
      </c>
      <c r="N9" s="2">
        <v>0</v>
      </c>
      <c r="P9" s="3">
        <f t="shared" si="1"/>
        <v>0</v>
      </c>
      <c r="Q9" s="6">
        <v>0</v>
      </c>
      <c r="R9" s="9">
        <f t="shared" si="0"/>
        <v>0</v>
      </c>
      <c r="S9" s="11" t="s">
        <v>35</v>
      </c>
    </row>
    <row r="10" spans="1:19" x14ac:dyDescent="0.35">
      <c r="A10" t="s">
        <v>14</v>
      </c>
      <c r="B10">
        <v>101051</v>
      </c>
      <c r="D10" s="2">
        <v>176.68</v>
      </c>
      <c r="E10" s="2">
        <v>0</v>
      </c>
      <c r="F10" s="2">
        <v>110.62</v>
      </c>
      <c r="G10" s="2">
        <v>118.6</v>
      </c>
      <c r="H10" s="2">
        <v>275.62</v>
      </c>
      <c r="I10" s="2">
        <v>123.07</v>
      </c>
      <c r="J10" s="2">
        <v>391.09</v>
      </c>
      <c r="K10" s="14">
        <v>199.86</v>
      </c>
      <c r="L10" s="3">
        <v>549.75</v>
      </c>
      <c r="M10" s="3">
        <v>354.23</v>
      </c>
      <c r="N10" s="3">
        <v>270.87</v>
      </c>
      <c r="P10" s="3">
        <f t="shared" ref="P10:P24" si="2">SUM(D10:O10)</f>
        <v>2570.39</v>
      </c>
      <c r="Q10" s="6">
        <v>500</v>
      </c>
      <c r="R10" s="9">
        <f t="shared" si="0"/>
        <v>-2070.39</v>
      </c>
      <c r="S10" s="11">
        <f t="shared" ref="S10:S26" si="3">+P10/Q10</f>
        <v>5.1407799999999995</v>
      </c>
    </row>
    <row r="11" spans="1:19" x14ac:dyDescent="0.35">
      <c r="A11" t="s">
        <v>16</v>
      </c>
      <c r="B11">
        <v>101060</v>
      </c>
      <c r="D11" s="2">
        <v>0</v>
      </c>
      <c r="E11" s="2">
        <v>58.42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14">
        <v>0</v>
      </c>
      <c r="L11" s="3">
        <v>0</v>
      </c>
      <c r="M11" s="3">
        <v>0</v>
      </c>
      <c r="N11" s="3">
        <v>0</v>
      </c>
      <c r="P11" s="3">
        <f t="shared" si="2"/>
        <v>58.42</v>
      </c>
      <c r="Q11" s="6">
        <v>0</v>
      </c>
      <c r="R11" s="9">
        <f t="shared" si="0"/>
        <v>-58.42</v>
      </c>
      <c r="S11" s="11" t="s">
        <v>35</v>
      </c>
    </row>
    <row r="12" spans="1:19" x14ac:dyDescent="0.35">
      <c r="A12" t="s">
        <v>42</v>
      </c>
      <c r="B12">
        <v>101071</v>
      </c>
      <c r="D12" s="2">
        <v>116557.16</v>
      </c>
      <c r="E12" s="2">
        <v>54135.58</v>
      </c>
      <c r="F12" s="2">
        <v>59156.9</v>
      </c>
      <c r="G12" s="2">
        <v>122029.02</v>
      </c>
      <c r="H12" s="4">
        <v>93225.89</v>
      </c>
      <c r="I12" s="2">
        <v>104811.31</v>
      </c>
      <c r="J12" s="2">
        <v>132370.79999999999</v>
      </c>
      <c r="K12" s="16">
        <v>154060.51999999999</v>
      </c>
      <c r="L12" s="4">
        <v>125530.4</v>
      </c>
      <c r="M12" s="4">
        <v>200937.73</v>
      </c>
      <c r="N12" s="4">
        <v>100735.23</v>
      </c>
      <c r="P12" s="3">
        <f>SUM(D12:O12)+P23</f>
        <v>1284421.04</v>
      </c>
      <c r="Q12" s="6">
        <v>700000</v>
      </c>
      <c r="R12" s="9">
        <f t="shared" si="0"/>
        <v>-584421.04</v>
      </c>
      <c r="S12" s="11">
        <f t="shared" si="3"/>
        <v>1.8348872000000001</v>
      </c>
    </row>
    <row r="13" spans="1:19" x14ac:dyDescent="0.35">
      <c r="A13" t="s">
        <v>36</v>
      </c>
      <c r="B13">
        <v>101077</v>
      </c>
      <c r="D13" s="4">
        <v>1376.19</v>
      </c>
      <c r="E13" s="2">
        <v>473.26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4">
        <v>0</v>
      </c>
      <c r="L13" s="3">
        <v>0</v>
      </c>
      <c r="M13" s="3">
        <v>0</v>
      </c>
      <c r="N13" s="3">
        <v>0</v>
      </c>
      <c r="P13" s="3">
        <v>0</v>
      </c>
      <c r="Q13" s="6">
        <v>0</v>
      </c>
      <c r="R13" s="9">
        <f t="shared" si="0"/>
        <v>0</v>
      </c>
      <c r="S13" s="11" t="s">
        <v>35</v>
      </c>
    </row>
    <row r="14" spans="1:19" x14ac:dyDescent="0.35">
      <c r="A14" t="s">
        <v>17</v>
      </c>
      <c r="B14">
        <v>101078</v>
      </c>
      <c r="D14" s="2">
        <v>35129.01</v>
      </c>
      <c r="E14" s="2">
        <v>22466.16</v>
      </c>
      <c r="F14" s="2">
        <v>14525.75</v>
      </c>
      <c r="G14" s="2">
        <v>44565.61</v>
      </c>
      <c r="H14" s="2">
        <v>28800.48</v>
      </c>
      <c r="I14" s="2">
        <v>39863.879999999997</v>
      </c>
      <c r="J14" s="2">
        <v>145835.85</v>
      </c>
      <c r="K14" s="14">
        <v>76652.240000000005</v>
      </c>
      <c r="L14" s="3">
        <v>128619.67</v>
      </c>
      <c r="M14" s="3">
        <v>104431.48</v>
      </c>
      <c r="N14" s="3">
        <v>86181.6</v>
      </c>
      <c r="P14" s="3">
        <f>SUM(D14:O14)+SUM(D13:Q13)</f>
        <v>728921.17999999993</v>
      </c>
      <c r="Q14" s="6">
        <v>300000</v>
      </c>
      <c r="R14" s="9">
        <f t="shared" si="0"/>
        <v>-428921.17999999993</v>
      </c>
      <c r="S14" s="11">
        <f t="shared" si="3"/>
        <v>2.4297372666666663</v>
      </c>
    </row>
    <row r="15" spans="1:19" x14ac:dyDescent="0.35">
      <c r="A15" t="s">
        <v>33</v>
      </c>
      <c r="B15">
        <v>101080</v>
      </c>
      <c r="D15" s="2">
        <v>1416.52</v>
      </c>
      <c r="E15" s="2">
        <v>1296.31</v>
      </c>
      <c r="F15" s="2">
        <v>1255.24</v>
      </c>
      <c r="G15" s="2">
        <v>1970.15</v>
      </c>
      <c r="H15" s="2">
        <v>1508.36</v>
      </c>
      <c r="I15" s="2">
        <v>978.1</v>
      </c>
      <c r="J15" s="2">
        <v>1100.77</v>
      </c>
      <c r="K15" s="14">
        <v>1488.67</v>
      </c>
      <c r="L15" s="3">
        <v>1273.4000000000001</v>
      </c>
      <c r="M15" s="3">
        <v>2183.69</v>
      </c>
      <c r="N15" s="3">
        <v>1489.54</v>
      </c>
      <c r="P15" s="3">
        <f t="shared" si="2"/>
        <v>15960.75</v>
      </c>
      <c r="Q15" s="6">
        <v>2250</v>
      </c>
      <c r="R15" s="9">
        <f t="shared" si="0"/>
        <v>-13710.75</v>
      </c>
      <c r="S15" s="11">
        <f t="shared" si="3"/>
        <v>7.0936666666666666</v>
      </c>
    </row>
    <row r="16" spans="1:19" x14ac:dyDescent="0.35">
      <c r="A16" t="s">
        <v>18</v>
      </c>
      <c r="B16">
        <v>101081</v>
      </c>
      <c r="D16" s="2">
        <v>256.8</v>
      </c>
      <c r="E16" s="2">
        <v>402.5</v>
      </c>
      <c r="F16" s="2">
        <v>274.62</v>
      </c>
      <c r="G16" s="2">
        <v>274.27999999999997</v>
      </c>
      <c r="H16" s="2">
        <v>2035.15</v>
      </c>
      <c r="I16" s="2">
        <v>919.51</v>
      </c>
      <c r="J16" s="2">
        <v>3296.16</v>
      </c>
      <c r="K16" s="14">
        <v>3540.62</v>
      </c>
      <c r="L16" s="3">
        <v>5253.26</v>
      </c>
      <c r="M16" s="3">
        <v>2140.0700000000002</v>
      </c>
      <c r="N16" s="3">
        <v>1403.62</v>
      </c>
      <c r="P16" s="3">
        <f t="shared" si="2"/>
        <v>19796.59</v>
      </c>
      <c r="Q16" s="6">
        <v>3500</v>
      </c>
      <c r="R16" s="9">
        <f t="shared" si="0"/>
        <v>-16296.59</v>
      </c>
      <c r="S16" s="11">
        <f t="shared" si="3"/>
        <v>5.6561685714285712</v>
      </c>
    </row>
    <row r="17" spans="1:19" x14ac:dyDescent="0.35">
      <c r="A17" t="s">
        <v>32</v>
      </c>
      <c r="B17">
        <v>101082</v>
      </c>
      <c r="D17" s="2">
        <v>81.12</v>
      </c>
      <c r="E17" s="2">
        <v>332.44</v>
      </c>
      <c r="F17" s="2">
        <v>925.34</v>
      </c>
      <c r="G17" s="2">
        <v>434.22</v>
      </c>
      <c r="H17" s="2">
        <v>0</v>
      </c>
      <c r="I17" s="2">
        <v>0</v>
      </c>
      <c r="J17" s="2">
        <v>208.26</v>
      </c>
      <c r="K17" s="14">
        <v>0</v>
      </c>
      <c r="L17" s="3">
        <v>0</v>
      </c>
      <c r="M17" s="3">
        <v>414.81</v>
      </c>
      <c r="N17" s="3">
        <v>34.61</v>
      </c>
      <c r="P17" s="3">
        <f t="shared" si="2"/>
        <v>2430.8000000000002</v>
      </c>
      <c r="Q17" s="6">
        <v>1000</v>
      </c>
      <c r="R17" s="9">
        <f t="shared" si="0"/>
        <v>-1430.8000000000002</v>
      </c>
      <c r="S17" s="11">
        <f t="shared" si="3"/>
        <v>2.4308000000000001</v>
      </c>
    </row>
    <row r="18" spans="1:19" x14ac:dyDescent="0.35">
      <c r="A18" t="s">
        <v>19</v>
      </c>
      <c r="B18">
        <v>101083</v>
      </c>
      <c r="D18" s="2">
        <v>25969.74</v>
      </c>
      <c r="E18" s="2">
        <v>31528.28</v>
      </c>
      <c r="F18" s="2">
        <v>14301.73</v>
      </c>
      <c r="G18" s="2">
        <v>6889.84</v>
      </c>
      <c r="H18" s="2">
        <v>4350.24</v>
      </c>
      <c r="I18" s="2">
        <v>8079.82</v>
      </c>
      <c r="J18" s="2">
        <v>9687.5400000000009</v>
      </c>
      <c r="K18" s="14">
        <v>11415.12</v>
      </c>
      <c r="L18" s="3">
        <v>14017.05</v>
      </c>
      <c r="M18" s="3">
        <v>11808.3</v>
      </c>
      <c r="N18" s="3">
        <v>12950.06</v>
      </c>
      <c r="P18" s="3">
        <f t="shared" si="2"/>
        <v>150997.72</v>
      </c>
      <c r="Q18" s="6">
        <v>165000</v>
      </c>
      <c r="R18" s="9">
        <f t="shared" si="0"/>
        <v>14002.279999999999</v>
      </c>
      <c r="S18" s="11">
        <f t="shared" si="3"/>
        <v>0.91513769696969693</v>
      </c>
    </row>
    <row r="19" spans="1:19" x14ac:dyDescent="0.35">
      <c r="A19" t="s">
        <v>20</v>
      </c>
      <c r="B19">
        <v>101084</v>
      </c>
      <c r="D19" s="2">
        <v>42472.26</v>
      </c>
      <c r="E19" s="2">
        <v>25295.95</v>
      </c>
      <c r="F19" s="2">
        <v>3461.71</v>
      </c>
      <c r="G19" s="2">
        <v>12318.25</v>
      </c>
      <c r="H19" s="2">
        <v>4716.8500000000004</v>
      </c>
      <c r="I19" s="2">
        <v>12487.54</v>
      </c>
      <c r="J19" s="2">
        <v>11433.95</v>
      </c>
      <c r="K19" s="14">
        <v>7757.46</v>
      </c>
      <c r="L19" s="3">
        <v>8798.64</v>
      </c>
      <c r="M19" s="3">
        <v>22878.36</v>
      </c>
      <c r="N19" s="3">
        <v>26936.87</v>
      </c>
      <c r="P19" s="3">
        <f t="shared" si="2"/>
        <v>178557.84000000003</v>
      </c>
      <c r="Q19" s="6">
        <v>200000</v>
      </c>
      <c r="R19" s="9">
        <f t="shared" si="0"/>
        <v>21442.159999999974</v>
      </c>
      <c r="S19" s="11">
        <f t="shared" si="3"/>
        <v>0.89278920000000017</v>
      </c>
    </row>
    <row r="20" spans="1:19" x14ac:dyDescent="0.35">
      <c r="A20" t="s">
        <v>21</v>
      </c>
      <c r="B20">
        <v>101085</v>
      </c>
      <c r="D20" s="2">
        <v>5497.6</v>
      </c>
      <c r="E20" s="2">
        <v>5723.13</v>
      </c>
      <c r="F20" s="2">
        <v>1058.2</v>
      </c>
      <c r="G20" s="2">
        <v>1469.51</v>
      </c>
      <c r="H20" s="2">
        <v>764.05</v>
      </c>
      <c r="I20" s="2">
        <v>486.2</v>
      </c>
      <c r="J20" s="2">
        <v>966.23</v>
      </c>
      <c r="K20" s="14">
        <v>448.05</v>
      </c>
      <c r="L20" s="3">
        <v>431.77</v>
      </c>
      <c r="M20" s="3">
        <v>1179.78</v>
      </c>
      <c r="N20" s="3">
        <v>988.68</v>
      </c>
      <c r="P20" s="3">
        <f t="shared" si="2"/>
        <v>19013.2</v>
      </c>
      <c r="Q20" s="6">
        <v>25000</v>
      </c>
      <c r="R20" s="9">
        <f t="shared" si="0"/>
        <v>5986.7999999999993</v>
      </c>
      <c r="S20" s="11">
        <f t="shared" si="3"/>
        <v>0.76052799999999998</v>
      </c>
    </row>
    <row r="21" spans="1:19" x14ac:dyDescent="0.35">
      <c r="A21" t="s">
        <v>22</v>
      </c>
      <c r="B21">
        <v>101090</v>
      </c>
      <c r="D21" s="2">
        <v>389.25</v>
      </c>
      <c r="E21" s="2">
        <v>389.25</v>
      </c>
      <c r="F21" s="2">
        <v>389.25</v>
      </c>
      <c r="G21" s="2">
        <v>778.5</v>
      </c>
      <c r="H21" s="2">
        <v>389.25</v>
      </c>
      <c r="I21" s="2">
        <v>389.25</v>
      </c>
      <c r="J21" s="2">
        <v>1316.07</v>
      </c>
      <c r="K21" s="15">
        <v>464.64</v>
      </c>
      <c r="L21" s="2">
        <v>389.25</v>
      </c>
      <c r="M21" s="2">
        <v>194.63</v>
      </c>
      <c r="N21" s="2">
        <v>194.63</v>
      </c>
      <c r="P21" s="3">
        <f t="shared" si="2"/>
        <v>5283.97</v>
      </c>
      <c r="Q21" s="6">
        <v>3750</v>
      </c>
      <c r="R21" s="9">
        <f t="shared" si="0"/>
        <v>-1533.9700000000003</v>
      </c>
      <c r="S21" s="11">
        <f t="shared" si="3"/>
        <v>1.4090586666666667</v>
      </c>
    </row>
    <row r="22" spans="1:19" x14ac:dyDescent="0.35">
      <c r="A22" t="s">
        <v>23</v>
      </c>
      <c r="B22">
        <v>101100</v>
      </c>
      <c r="D22" s="2">
        <v>1635.21</v>
      </c>
      <c r="E22" s="2">
        <v>8439.82</v>
      </c>
      <c r="F22" s="2">
        <v>6186.38</v>
      </c>
      <c r="G22" s="2">
        <v>1173.45</v>
      </c>
      <c r="H22" s="2">
        <v>969.99</v>
      </c>
      <c r="I22" s="2">
        <v>1250.68</v>
      </c>
      <c r="J22" s="2">
        <v>2673.62</v>
      </c>
      <c r="K22" s="14">
        <v>1974.8</v>
      </c>
      <c r="L22" s="3">
        <v>3465.37</v>
      </c>
      <c r="M22" s="3">
        <v>3880.08</v>
      </c>
      <c r="N22" s="3">
        <v>4753.38</v>
      </c>
      <c r="P22" s="3">
        <f t="shared" si="2"/>
        <v>36402.78</v>
      </c>
      <c r="Q22" s="6">
        <v>40000</v>
      </c>
      <c r="R22" s="9">
        <f t="shared" si="0"/>
        <v>3597.2200000000012</v>
      </c>
      <c r="S22" s="11">
        <f t="shared" si="3"/>
        <v>0.91006949999999998</v>
      </c>
    </row>
    <row r="23" spans="1:19" x14ac:dyDescent="0.35">
      <c r="A23" t="s">
        <v>24</v>
      </c>
      <c r="B23">
        <v>102515</v>
      </c>
      <c r="D23" s="2">
        <v>1975.62</v>
      </c>
      <c r="E23" s="2">
        <v>3814.77</v>
      </c>
      <c r="F23" s="2">
        <v>2441.44</v>
      </c>
      <c r="G23" s="2">
        <v>3407.85</v>
      </c>
      <c r="H23" s="2">
        <v>3967.35</v>
      </c>
      <c r="I23" s="2">
        <v>0</v>
      </c>
      <c r="J23" s="2">
        <v>493.17</v>
      </c>
      <c r="K23" s="14">
        <v>1239.04</v>
      </c>
      <c r="L23" s="3">
        <v>908.63</v>
      </c>
      <c r="M23" s="3">
        <v>2462.58</v>
      </c>
      <c r="N23" s="3">
        <v>160.05000000000001</v>
      </c>
      <c r="P23" s="3">
        <f t="shared" si="2"/>
        <v>20870.500000000004</v>
      </c>
      <c r="Q23" s="6">
        <v>0</v>
      </c>
      <c r="R23" s="9">
        <f t="shared" si="0"/>
        <v>-20870.500000000004</v>
      </c>
      <c r="S23" s="11" t="s">
        <v>41</v>
      </c>
    </row>
    <row r="24" spans="1:19" x14ac:dyDescent="0.35">
      <c r="A24" t="s">
        <v>25</v>
      </c>
      <c r="B24">
        <v>150513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15">
        <v>0</v>
      </c>
      <c r="L24" s="2">
        <v>0</v>
      </c>
      <c r="M24" s="2">
        <v>0</v>
      </c>
      <c r="N24" s="2">
        <v>0</v>
      </c>
      <c r="P24" s="3">
        <f t="shared" si="2"/>
        <v>0</v>
      </c>
      <c r="Q24" s="6">
        <v>0</v>
      </c>
      <c r="R24" s="9">
        <f t="shared" si="0"/>
        <v>0</v>
      </c>
      <c r="S24" s="11" t="s">
        <v>35</v>
      </c>
    </row>
    <row r="26" spans="1:19" x14ac:dyDescent="0.35">
      <c r="A26" t="s">
        <v>34</v>
      </c>
      <c r="D26" s="2">
        <f>SUM(D3:D25)</f>
        <v>232933.15999999997</v>
      </c>
      <c r="E26" s="2">
        <f t="shared" ref="E26:O26" si="4">SUM(E3:E25)</f>
        <v>154355.87</v>
      </c>
      <c r="F26" s="2">
        <f t="shared" si="4"/>
        <v>104408.96000000001</v>
      </c>
      <c r="G26" s="2">
        <f t="shared" si="4"/>
        <v>195709.96000000002</v>
      </c>
      <c r="H26" s="2">
        <f t="shared" si="4"/>
        <v>141003.22999999998</v>
      </c>
      <c r="I26" s="2">
        <f t="shared" si="4"/>
        <v>169409.10000000003</v>
      </c>
      <c r="J26" s="2">
        <f t="shared" si="4"/>
        <v>309753.76999999996</v>
      </c>
      <c r="K26" s="15">
        <f t="shared" si="4"/>
        <v>259241.02</v>
      </c>
      <c r="L26" s="2">
        <f t="shared" si="4"/>
        <v>289237.19000000006</v>
      </c>
      <c r="M26" s="2">
        <f t="shared" si="4"/>
        <v>352865.74000000005</v>
      </c>
      <c r="N26" s="2">
        <f t="shared" si="4"/>
        <v>236099.13999999998</v>
      </c>
      <c r="O26" s="2">
        <f t="shared" si="4"/>
        <v>0</v>
      </c>
      <c r="P26" s="2">
        <f>SUM(P3:P25)-P23</f>
        <v>2445017.14</v>
      </c>
      <c r="Q26" s="2">
        <f>SUM(Q3:Q25)</f>
        <v>1441500</v>
      </c>
      <c r="R26" s="9">
        <f t="shared" si="0"/>
        <v>-1003517.1400000001</v>
      </c>
      <c r="S26" s="11">
        <f t="shared" si="3"/>
        <v>1.6961617343045439</v>
      </c>
    </row>
  </sheetData>
  <pageMargins left="0.7" right="0.7" top="0.75" bottom="0.75" header="0.3" footer="0.3"/>
  <pageSetup orientation="portrait" r:id="rId1"/>
  <ignoredErrors>
    <ignoredError sqref="P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Murray</dc:creator>
  <cp:lastModifiedBy>John Murray</cp:lastModifiedBy>
  <dcterms:created xsi:type="dcterms:W3CDTF">2020-12-01T00:04:14Z</dcterms:created>
  <dcterms:modified xsi:type="dcterms:W3CDTF">2021-11-24T14:46:02Z</dcterms:modified>
</cp:coreProperties>
</file>